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Расчет цены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<sst xmlns="http://schemas.openxmlformats.org/spreadsheetml/2006/main" count="39" uniqueCount="38">
  <si>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№</t>
  </si>
  <si>
    <t>Ед. изм</t>
  </si>
  <si>
    <t>Наименование предмета контракта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</si>
  <si>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</si>
  <si>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</si>
  <si>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>Однородность совокупности значений выявленных цен, используемых в расчете Н(М)ЦК, ЦКЕП</t>
  </si>
  <si>
    <t>Н(М)ЦК, ЦКЕП контракта с учетом округления цены за единицу (руб.)</t>
  </si>
  <si>
    <t>Н(М)ЦК, ЦКЕП, определяемая методом сопоставимых рыночных цен (анализа рынка)*</t>
  </si>
  <si>
    <t>Кол-
во</t>
  </si>
  <si>
    <t>Цена за 
единицу 
изм. 
(руб.)</t>
  </si>
  <si>
    <t xml:space="preserve">Средняя 
арифме-
тическая 
цена 
за единицу     &lt;ц&gt; 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</si>
  <si>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
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</si>
  <si>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Цена за единицу изм. с округле-
нием (вниз) до сотых долей после запятой (руб.)</t>
  </si>
  <si>
    <t xml:space="preserve">Обоснование начальной (максимальной) цены контракта.
</t>
  </si>
  <si>
    <t xml:space="preserve">Коммерческие предложения, информация с сайтов (руб./ед.изм.)     </t>
  </si>
  <si>
    <t>Итого НМЦК составляет:</t>
  </si>
  <si>
    <t>Предложение №1</t>
  </si>
  <si>
    <t>Предложение №2</t>
  </si>
  <si>
    <t>В целях определения однородности совокупности значений выявленных цен, используемых в расчете НМЦК в соответствии с Приказом Министерства Экономического Развития Российской Федерации от 02.10.2013 г. № 567 «Об утверждении методических рекомендаций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исполнителем), рекомендуется определять коэффициент вариации. Коэффициент вариации определяется по следующей формуле:</t>
  </si>
  <si>
    <t xml:space="preserve"> </t>
  </si>
  <si>
    <t>,</t>
  </si>
  <si>
    <t>где:</t>
  </si>
  <si>
    <t>V - коэффициент вариации;</t>
  </si>
  <si>
    <t xml:space="preserve">  - среднее квадратичное отклонение;</t>
  </si>
  <si>
    <t xml:space="preserve">  - цена единицы товара, работы, услуги, указанная в источнике с номером i;</t>
  </si>
  <si>
    <t>&lt;ц&gt; - средняя арифметическая величина цены единицы товара, работы, услуги;</t>
  </si>
  <si>
    <t>n - количество значений, используемых в расчете.</t>
  </si>
  <si>
    <r>
      <t xml:space="preserve">Совокупность значений, используемых в расчете, при определении НМЦК считается однородной, т.к. коэффициент вариации не превышает 33%. </t>
    </r>
    <r>
      <rPr>
        <sz val="11"/>
        <color indexed="8"/>
        <rFont val="Times New Roman"/>
        <family val="1"/>
      </rPr>
      <t>Начальная (максимальная) цена договора расчитана по формуле:</t>
    </r>
  </si>
  <si>
    <t>подпись                                                         расшифровка подписи</t>
  </si>
  <si>
    <t xml:space="preserve">                   должность</t>
  </si>
  <si>
    <t>Ведущий специалист УПОиОКП</t>
  </si>
  <si>
    <t>Начальная (максимальная) цена договора определена Заказчиком методом сопоставимых рыночных цен в соответствии с требованиями статьи 22 Федерального закона № 44-ФЗ (Раздел №2 «Обоснование НМЦК».).</t>
  </si>
  <si>
    <t>Код позиции КТРУ</t>
  </si>
  <si>
    <t>Усл. ед.</t>
  </si>
  <si>
    <r>
      <t>_______________________/ ____</t>
    </r>
    <r>
      <rPr>
        <u val="single"/>
        <sz val="11"/>
        <rFont val="Times New Roman"/>
        <family val="1"/>
      </rPr>
      <t>Атнагулова А.Р.</t>
    </r>
    <r>
      <rPr>
        <sz val="11"/>
        <rFont val="Times New Roman"/>
        <family val="1"/>
      </rPr>
      <t>/</t>
    </r>
  </si>
  <si>
    <t>69.20.10.000-00000003</t>
  </si>
  <si>
    <t>Предложение №3</t>
  </si>
  <si>
    <t>Оказание услуг по проведению обязательного ежегодного аудита бухгалтерской (финансовой) отчетности за 2022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</si>
</sst>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1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sz val="12"/>
      <color indexed="8"/>
      <name val="Arial Unicode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Unicode MS"/>
      <family val="2"/>
    </font>
    <font>
      <sz val="12"/>
      <color rgb="FF00000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6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/>
    </xf>
    <xf numFmtId="178" fontId="2" fillId="32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8" fontId="3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/>
    </xf>
    <xf numFmtId="178" fontId="10" fillId="0" borderId="1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52" fillId="0" borderId="11" xfId="0" applyFont="1" applyBorder="1" applyAlignment="1">
      <alignment vertical="center" wrapText="1"/>
    </xf>
    <xf numFmtId="0" fontId="5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4" fontId="11" fillId="33" borderId="10" xfId="4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32" borderId="10" xfId="42" applyFont="1" applyFill="1" applyBorder="1" applyAlignment="1" applyProtection="1">
      <alignment horizontal="center" vertical="center" textRotation="90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8" fillId="0" borderId="0" xfId="42" applyAlignment="1" applyProtection="1">
      <alignment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2" fontId="2" fillId="0" borderId="20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2" fontId="10" fillId="0" borderId="20" xfId="0" applyNumberFormat="1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2" fontId="10" fillId="0" borderId="22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5" fillId="0" borderId="19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6.wmf" /><Relationship Id="rId3" Type="http://schemas.openxmlformats.org/officeDocument/2006/relationships/image" Target="../media/image7.wmf" /><Relationship Id="rId4" Type="http://schemas.openxmlformats.org/officeDocument/2006/relationships/image" Target="../media/image8.wmf" /><Relationship Id="rId5" Type="http://schemas.openxmlformats.org/officeDocument/2006/relationships/image" Target="../media/image3.wmf" /><Relationship Id="rId6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</xdr:row>
      <xdr:rowOff>857250</xdr:rowOff>
    </xdr:from>
    <xdr:to>
      <xdr:col>10</xdr:col>
      <xdr:colOff>866775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819275"/>
          <a:ext cx="800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3</xdr:row>
      <xdr:rowOff>76200</xdr:rowOff>
    </xdr:from>
    <xdr:to>
      <xdr:col>9</xdr:col>
      <xdr:colOff>866775</xdr:colOff>
      <xdr:row>3</xdr:row>
      <xdr:rowOff>514350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2038350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28575</xdr:colOff>
      <xdr:row>3</xdr:row>
      <xdr:rowOff>1209675</xdr:rowOff>
    </xdr:from>
    <xdr:to>
      <xdr:col>12</xdr:col>
      <xdr:colOff>0</xdr:colOff>
      <xdr:row>3</xdr:row>
      <xdr:rowOff>1209675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3171825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2</xdr:row>
      <xdr:rowOff>1000125</xdr:rowOff>
    </xdr:from>
    <xdr:to>
      <xdr:col>12</xdr:col>
      <xdr:colOff>419100</xdr:colOff>
      <xdr:row>2</xdr:row>
      <xdr:rowOff>1000125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58500" y="19621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2</xdr:col>
      <xdr:colOff>295275</xdr:colOff>
      <xdr:row>12</xdr:row>
      <xdr:rowOff>123825</xdr:rowOff>
    </xdr:to>
    <xdr:pic>
      <xdr:nvPicPr>
        <xdr:cNvPr id="5" name="Рисунок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6362700"/>
          <a:ext cx="23907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2</xdr:col>
      <xdr:colOff>323850</xdr:colOff>
      <xdr:row>19</xdr:row>
      <xdr:rowOff>161925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991600"/>
          <a:ext cx="2419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="70" zoomScaleNormal="70" zoomScalePageLayoutView="0" workbookViewId="0" topLeftCell="A1">
      <selection activeCell="P19" sqref="P19"/>
    </sheetView>
  </sheetViews>
  <sheetFormatPr defaultColWidth="9.140625" defaultRowHeight="15"/>
  <cols>
    <col min="1" max="1" width="3.140625" style="2" customWidth="1"/>
    <col min="2" max="2" width="31.421875" style="2" customWidth="1"/>
    <col min="3" max="3" width="20.28125" style="2" customWidth="1"/>
    <col min="4" max="4" width="8.421875" style="2" customWidth="1"/>
    <col min="5" max="5" width="6.8515625" style="2" customWidth="1"/>
    <col min="6" max="8" width="10.57421875" style="2" customWidth="1"/>
    <col min="9" max="9" width="15.00390625" style="2" customWidth="1"/>
    <col min="10" max="10" width="15.57421875" style="2" customWidth="1"/>
    <col min="11" max="11" width="13.00390625" style="2" customWidth="1"/>
    <col min="12" max="12" width="13.421875" style="2" customWidth="1"/>
    <col min="13" max="13" width="23.421875" style="2" customWidth="1"/>
    <col min="14" max="15" width="15.7109375" style="2" customWidth="1"/>
    <col min="16" max="16" width="20.28125" style="2" customWidth="1"/>
    <col min="17" max="17" width="20.57421875" style="2" customWidth="1"/>
    <col min="18" max="16384" width="9.140625" style="2" customWidth="1"/>
  </cols>
  <sheetData>
    <row r="1" spans="1:17" ht="18" customHeight="1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34"/>
    </row>
    <row r="2" spans="1:17" ht="57.75" customHeight="1">
      <c r="A2" s="37" t="s">
        <v>0</v>
      </c>
      <c r="B2" s="37" t="s">
        <v>2</v>
      </c>
      <c r="C2" s="37" t="s">
        <v>32</v>
      </c>
      <c r="D2" s="37" t="s">
        <v>1</v>
      </c>
      <c r="E2" s="37" t="s">
        <v>8</v>
      </c>
      <c r="F2" s="40" t="s">
        <v>14</v>
      </c>
      <c r="G2" s="41"/>
      <c r="H2" s="41"/>
      <c r="I2" s="42"/>
      <c r="J2" s="46" t="s">
        <v>5</v>
      </c>
      <c r="K2" s="47"/>
      <c r="L2" s="48"/>
      <c r="M2" s="49" t="s">
        <v>7</v>
      </c>
      <c r="N2" s="50"/>
      <c r="O2" s="50"/>
      <c r="P2" s="51"/>
      <c r="Q2" s="12"/>
    </row>
    <row r="3" spans="1:16" ht="78.75" customHeight="1">
      <c r="A3" s="38"/>
      <c r="B3" s="38"/>
      <c r="C3" s="38"/>
      <c r="D3" s="38"/>
      <c r="E3" s="38"/>
      <c r="F3" s="43"/>
      <c r="G3" s="44"/>
      <c r="H3" s="44"/>
      <c r="I3" s="62"/>
      <c r="J3" s="65" t="s">
        <v>10</v>
      </c>
      <c r="K3" s="65" t="s">
        <v>3</v>
      </c>
      <c r="L3" s="67" t="s">
        <v>4</v>
      </c>
      <c r="M3" s="69" t="s">
        <v>11</v>
      </c>
      <c r="N3" s="71" t="s">
        <v>9</v>
      </c>
      <c r="O3" s="71" t="s">
        <v>12</v>
      </c>
      <c r="P3" s="71" t="s">
        <v>6</v>
      </c>
    </row>
    <row r="4" spans="1:16" ht="95.25" customHeight="1">
      <c r="A4" s="39"/>
      <c r="B4" s="39"/>
      <c r="C4" s="39"/>
      <c r="D4" s="39"/>
      <c r="E4" s="39"/>
      <c r="F4" s="24" t="s">
        <v>16</v>
      </c>
      <c r="G4" s="24" t="s">
        <v>17</v>
      </c>
      <c r="H4" s="24" t="s">
        <v>36</v>
      </c>
      <c r="I4" s="63"/>
      <c r="J4" s="66"/>
      <c r="K4" s="66"/>
      <c r="L4" s="68"/>
      <c r="M4" s="70"/>
      <c r="N4" s="72"/>
      <c r="O4" s="72"/>
      <c r="P4" s="72"/>
    </row>
    <row r="5" spans="1:16" s="1" customFormat="1" ht="133.5" customHeight="1">
      <c r="A5" s="14">
        <v>1</v>
      </c>
      <c r="B5" s="14" t="s">
        <v>37</v>
      </c>
      <c r="C5" s="30" t="s">
        <v>35</v>
      </c>
      <c r="D5" s="14" t="s">
        <v>33</v>
      </c>
      <c r="E5" s="14">
        <v>1</v>
      </c>
      <c r="F5" s="22">
        <v>190000</v>
      </c>
      <c r="G5" s="22">
        <v>200000</v>
      </c>
      <c r="H5" s="22">
        <v>210000</v>
      </c>
      <c r="I5" s="15">
        <f>AVERAGE(F5:H5)</f>
        <v>200000</v>
      </c>
      <c r="J5" s="16">
        <f>STDEV(F5:H5)</f>
        <v>10000</v>
      </c>
      <c r="K5" s="16">
        <f>J5/I5*100</f>
        <v>5</v>
      </c>
      <c r="L5" s="13">
        <f>((E5/COUNTA(F5:H5))*(SUM(F5:H5)))</f>
        <v>200000</v>
      </c>
      <c r="M5" s="13">
        <f>L5/E5</f>
        <v>200000</v>
      </c>
      <c r="N5" s="13">
        <f>ROUNDDOWN(M5,2)</f>
        <v>200000</v>
      </c>
      <c r="O5" s="13">
        <f>N5*E5</f>
        <v>200000</v>
      </c>
      <c r="P5" s="64"/>
    </row>
    <row r="6" spans="1:17" ht="15.75" customHeight="1">
      <c r="A6" s="23"/>
      <c r="B6" s="25"/>
      <c r="C6" s="25"/>
      <c r="D6" s="26"/>
      <c r="E6" s="27"/>
      <c r="F6" s="28"/>
      <c r="G6" s="28"/>
      <c r="H6" s="28"/>
      <c r="I6" s="28"/>
      <c r="J6" s="29"/>
      <c r="K6" s="52" t="s">
        <v>15</v>
      </c>
      <c r="L6" s="53"/>
      <c r="M6" s="53"/>
      <c r="N6" s="54"/>
      <c r="O6" s="17"/>
      <c r="P6" s="17">
        <f>SUM(O5:O5)</f>
        <v>200000</v>
      </c>
      <c r="Q6" s="7"/>
    </row>
    <row r="7" spans="1:17" ht="9.75" customHeight="1">
      <c r="A7" s="9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"/>
      <c r="O7" s="4"/>
      <c r="P7" s="4"/>
      <c r="Q7" s="3"/>
    </row>
    <row r="8" spans="1:16" s="3" customFormat="1" ht="32.25" customHeight="1">
      <c r="A8" s="9"/>
      <c r="B8" s="58" t="s">
        <v>31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18"/>
    </row>
    <row r="9" spans="1:17" s="3" customFormat="1" ht="54" customHeight="1">
      <c r="A9" s="5"/>
      <c r="B9" s="58" t="s">
        <v>18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Q9" s="2"/>
    </row>
    <row r="10" spans="1:17" s="3" customFormat="1" ht="6" customHeight="1">
      <c r="A10" s="11"/>
      <c r="B10" s="45" t="s">
        <v>19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Q10" s="2"/>
    </row>
    <row r="11" spans="1:16" ht="53.25" customHeight="1">
      <c r="A11" s="10"/>
      <c r="B11" s="45" t="s">
        <v>20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"/>
      <c r="O11" s="3"/>
      <c r="P11" s="3"/>
    </row>
    <row r="12" spans="1:13" ht="26.25" customHeight="1">
      <c r="A12" s="8"/>
      <c r="B12" s="45" t="s">
        <v>21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13" ht="52.5" customHeight="1">
      <c r="A13" s="5"/>
      <c r="B13" s="45" t="s">
        <v>22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spans="1:13" ht="15">
      <c r="A14" s="6"/>
      <c r="B14" s="45" t="s">
        <v>23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ht="15">
      <c r="A15" s="6"/>
      <c r="B15" s="45" t="s">
        <v>24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2:13" ht="15">
      <c r="B16" s="45" t="s">
        <v>25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</row>
    <row r="17" spans="2:13" ht="15">
      <c r="B17" s="45" t="s">
        <v>26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</row>
    <row r="18" spans="2:13" ht="15">
      <c r="B18" s="18" t="s">
        <v>27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2:13" ht="13.5" thickBot="1"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</row>
    <row r="20" spans="2:13" ht="17.25">
      <c r="B20" s="31"/>
      <c r="C20" s="31"/>
      <c r="D20" s="31"/>
      <c r="E20" s="31"/>
      <c r="F20" s="31"/>
      <c r="G20" s="32"/>
      <c r="H20" s="31"/>
      <c r="I20" s="31"/>
      <c r="J20" s="31"/>
      <c r="K20" s="31"/>
      <c r="L20" s="19"/>
      <c r="M20" s="20"/>
    </row>
    <row r="21" spans="2:13" ht="17.25">
      <c r="B21" s="31"/>
      <c r="C21" s="31"/>
      <c r="D21" s="31"/>
      <c r="E21" s="31"/>
      <c r="F21" s="21" t="s">
        <v>19</v>
      </c>
      <c r="G21" s="21"/>
      <c r="H21" s="31"/>
      <c r="I21" s="31"/>
      <c r="J21" s="31"/>
      <c r="K21" s="31"/>
      <c r="L21" s="31"/>
      <c r="M21" s="20"/>
    </row>
    <row r="22" spans="2:13" ht="17.25">
      <c r="B22" s="56"/>
      <c r="C22" s="56"/>
      <c r="D22" s="56"/>
      <c r="E22" s="56"/>
      <c r="F22" s="31"/>
      <c r="G22" s="32"/>
      <c r="H22" s="31"/>
      <c r="I22" s="31"/>
      <c r="J22" s="31"/>
      <c r="K22" s="31"/>
      <c r="L22" s="31"/>
      <c r="M22" s="20"/>
    </row>
    <row r="23" spans="2:13" ht="17.25">
      <c r="B23" s="31"/>
      <c r="C23" s="31"/>
      <c r="D23" s="31"/>
      <c r="E23" s="31"/>
      <c r="F23" s="31"/>
      <c r="G23" s="32"/>
      <c r="H23" s="31"/>
      <c r="I23" s="31"/>
      <c r="J23" s="31"/>
      <c r="K23" s="31"/>
      <c r="L23" s="31"/>
      <c r="M23" s="20"/>
    </row>
    <row r="24" spans="2:13" ht="17.25" customHeight="1">
      <c r="B24" s="60" t="s">
        <v>30</v>
      </c>
      <c r="C24" s="60"/>
      <c r="D24" s="60"/>
      <c r="E24" s="60"/>
      <c r="F24" s="60"/>
      <c r="G24" s="33"/>
      <c r="H24" s="61" t="s">
        <v>34</v>
      </c>
      <c r="I24" s="61"/>
      <c r="J24" s="61"/>
      <c r="K24" s="61"/>
      <c r="L24" s="61"/>
      <c r="M24" s="20"/>
    </row>
    <row r="25" spans="2:13" ht="30" customHeight="1">
      <c r="B25" s="58" t="s">
        <v>29</v>
      </c>
      <c r="C25" s="58"/>
      <c r="D25" s="58"/>
      <c r="E25" s="31"/>
      <c r="F25" s="31"/>
      <c r="G25" s="32"/>
      <c r="H25" s="61" t="s">
        <v>28</v>
      </c>
      <c r="I25" s="61"/>
      <c r="J25" s="61"/>
      <c r="K25" s="31"/>
      <c r="L25" s="31"/>
      <c r="M25" s="20"/>
    </row>
    <row r="27" ht="12.75">
      <c r="B27" s="35"/>
    </row>
    <row r="28" ht="6" customHeight="1"/>
    <row r="29" spans="1:11" ht="15">
      <c r="A29" s="59"/>
      <c r="B29" s="59"/>
      <c r="C29" s="36"/>
      <c r="K29" s="36"/>
    </row>
  </sheetData>
  <sheetProtection/>
  <mergeCells count="35">
    <mergeCell ref="L3:L4"/>
    <mergeCell ref="M3:M4"/>
    <mergeCell ref="N3:N4"/>
    <mergeCell ref="O3:O4"/>
    <mergeCell ref="P3:P4"/>
    <mergeCell ref="A29:B29"/>
    <mergeCell ref="B24:F24"/>
    <mergeCell ref="H24:L24"/>
    <mergeCell ref="B11:M11"/>
    <mergeCell ref="B25:D25"/>
    <mergeCell ref="H25:J25"/>
    <mergeCell ref="B12:M12"/>
    <mergeCell ref="B13:M13"/>
    <mergeCell ref="B14:M14"/>
    <mergeCell ref="B17:M17"/>
    <mergeCell ref="B19:M19"/>
    <mergeCell ref="B7:M7"/>
    <mergeCell ref="B10:M10"/>
    <mergeCell ref="B22:E22"/>
    <mergeCell ref="A1:P1"/>
    <mergeCell ref="B16:M16"/>
    <mergeCell ref="C2:C4"/>
    <mergeCell ref="B9:O9"/>
    <mergeCell ref="B8:O8"/>
    <mergeCell ref="D2:D4"/>
    <mergeCell ref="E2:E4"/>
    <mergeCell ref="F2:I3"/>
    <mergeCell ref="B15:M15"/>
    <mergeCell ref="A2:A4"/>
    <mergeCell ref="B2:B4"/>
    <mergeCell ref="J2:L2"/>
    <mergeCell ref="M2:P2"/>
    <mergeCell ref="K6:N6"/>
    <mergeCell ref="J3:J4"/>
    <mergeCell ref="K3:K4"/>
  </mergeCells>
  <printOptions/>
  <pageMargins left="0.11811023622047245" right="0.11811023622047245" top="0" bottom="0" header="0.07874015748031496" footer="0.07874015748031496"/>
  <pageSetup fitToHeight="0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User_okp</cp:lastModifiedBy>
  <cp:lastPrinted>2022-03-15T04:40:25Z</cp:lastPrinted>
  <dcterms:created xsi:type="dcterms:W3CDTF">2014-01-15T18:15:09Z</dcterms:created>
  <dcterms:modified xsi:type="dcterms:W3CDTF">2022-11-10T07:17:42Z</dcterms:modified>
  <cp:category/>
  <cp:version/>
  <cp:contentType/>
  <cp:contentStatus/>
</cp:coreProperties>
</file>